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limg\Downloads\"/>
    </mc:Choice>
  </mc:AlternateContent>
  <xr:revisionPtr revIDLastSave="0" documentId="13_ncr:1_{AF972CEB-22D6-4F45-9B6B-9116B9A9E6E3}" xr6:coauthVersionLast="47" xr6:coauthVersionMax="47" xr10:uidLastSave="{00000000-0000-0000-0000-000000000000}"/>
  <bookViews>
    <workbookView xWindow="20370" yWindow="-120" windowWidth="29040" windowHeight="15720" tabRatio="500" xr2:uid="{00000000-000D-0000-FFFF-FFFF00000000}"/>
  </bookViews>
  <sheets>
    <sheet name="Start Here" sheetId="1" r:id="rId1"/>
    <sheet name="Tier 1 Efficiency" sheetId="2" r:id="rId2"/>
    <sheet name="Tier 2 Quality" sheetId="3" r:id="rId3"/>
    <sheet name="Tier 3 Business Impact" sheetId="4" r:id="rId4"/>
    <sheet name="ROI Summary" sheetId="5" r:id="rId5"/>
    <sheet name="Monthly Scorecard" sheetId="6" r:id="rId6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9" i="6" l="1"/>
  <c r="K19" i="6"/>
  <c r="J19" i="6"/>
  <c r="I19" i="6"/>
  <c r="H19" i="6"/>
  <c r="G19" i="6"/>
  <c r="F19" i="6"/>
  <c r="E19" i="6"/>
  <c r="D19" i="6"/>
  <c r="C19" i="6"/>
  <c r="B19" i="6"/>
  <c r="B15" i="5"/>
  <c r="B13" i="5"/>
  <c r="B12" i="5"/>
  <c r="B9" i="5"/>
  <c r="B23" i="4"/>
  <c r="B17" i="4"/>
  <c r="B18" i="4" s="1"/>
  <c r="B7" i="5" s="1"/>
  <c r="B16" i="4"/>
  <c r="B8" i="4"/>
  <c r="B9" i="4" s="1"/>
  <c r="B10" i="4" s="1"/>
  <c r="B6" i="5" s="1"/>
  <c r="D18" i="3"/>
  <c r="D17" i="3"/>
  <c r="D16" i="3"/>
  <c r="D15" i="3"/>
  <c r="D14" i="3"/>
  <c r="D13" i="3"/>
  <c r="D12" i="3"/>
  <c r="D11" i="3"/>
  <c r="D10" i="3"/>
  <c r="D9" i="3"/>
  <c r="D8" i="3"/>
  <c r="B35" i="2"/>
  <c r="B32" i="2"/>
  <c r="B31" i="2"/>
  <c r="B25" i="2"/>
  <c r="B24" i="2"/>
  <c r="B26" i="2" s="1"/>
  <c r="B20" i="2"/>
  <c r="B21" i="2" s="1"/>
  <c r="B19" i="2"/>
  <c r="B18" i="2"/>
  <c r="B17" i="2"/>
  <c r="B36" i="2" l="1"/>
  <c r="B5" i="5"/>
  <c r="B8" i="5" s="1"/>
  <c r="B18" i="5" s="1"/>
  <c r="B27" i="2"/>
  <c r="B2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14" authorId="0" shapeId="0" xr:uid="{00000000-0006-0000-0100-000001000000}">
      <text>
        <r>
          <rPr>
            <sz val="10"/>
            <rFont val="Arial"/>
            <family val="2"/>
          </rPr>
          <t>Defaults are Jennifer's figures from Chapter 7 of The AI Content Paradox. Replace with your own.</t>
        </r>
      </text>
    </comment>
  </commentList>
</comments>
</file>

<file path=xl/sharedStrings.xml><?xml version="1.0" encoding="utf-8"?>
<sst xmlns="http://schemas.openxmlformats.org/spreadsheetml/2006/main" count="174" uniqueCount="174">
  <si>
    <t>The ROI Scorecard</t>
  </si>
  <si>
    <t>The Three-Tier Measurement Framework from Chapter 7 of The AI Content Paradox</t>
  </si>
  <si>
    <t>HOW TO USE THIS</t>
  </si>
  <si>
    <t>Fill in the blue cells. Everything else calculates itself.</t>
  </si>
  <si>
    <t>Work through the three tier tabs in order, then read ROI Summary.</t>
  </si>
  <si>
    <t>Use Monthly Scorecard once a month. Fifteen minutes, not a second job.</t>
  </si>
  <si>
    <t>The workbook opens pre-filled with Jennifer's numbers from Chapter 7 so you can</t>
  </si>
  <si>
    <t>see it working. Type over them with your own and every result updates.</t>
  </si>
  <si>
    <t>WHAT THE COLOURS MEAN</t>
  </si>
  <si>
    <t>Blue text</t>
  </si>
  <si>
    <t>You type this. It is an input.</t>
  </si>
  <si>
    <t>Black text</t>
  </si>
  <si>
    <t>A formula. Do not overwrite it.</t>
  </si>
  <si>
    <t>Green text</t>
  </si>
  <si>
    <t>A formula pulling a figure from another tab.</t>
  </si>
  <si>
    <t>Yellow fill</t>
  </si>
  <si>
    <t>A key assumption. Change it deliberately, not casually.</t>
  </si>
  <si>
    <t>THE ONE RULE THAT MATTERS IN FRONT OF A CFO</t>
  </si>
  <si>
    <t>Tier 2 is evidence, not addition.</t>
  </si>
  <si>
    <t>The quality gains in Tier 2 are what produced the Tier 3 pipeline. Counting both</t>
  </si>
  <si>
    <t>means counting the same dollars twice. This workbook therefore calculates the</t>
  </si>
  <si>
    <t>value of your quality gains and then deliberately leaves it out of the total.</t>
  </si>
  <si>
    <t>Say that out loud before anyone asks. It is worth more than the number would have added.</t>
  </si>
  <si>
    <t>WHAT EACH TIER IS FOR</t>
  </si>
  <si>
    <t>Tier 1: Efficiency</t>
  </si>
  <si>
    <t>Did we save time and money?</t>
  </si>
  <si>
    <t>Easy. Time tracking and arithmetic.</t>
  </si>
  <si>
    <t>Tier 2: Quality</t>
  </si>
  <si>
    <t>Is the content performing well?</t>
  </si>
  <si>
    <t>Some analytics setup. Tools you already have.</t>
  </si>
  <si>
    <t>Tier 3: Business Impact</t>
  </si>
  <si>
    <t>Is this driving business results?</t>
  </si>
  <si>
    <t>Attribution discipline and CRM hygiene.</t>
  </si>
  <si>
    <t>Each tier builds credibility for the next. Tier 1 alone proves you are faster and nothing more. Tier 3 alone is revenue you cannot attribute.</t>
  </si>
  <si>
    <t>AIContentCMO.com/book-resources/paradox</t>
  </si>
  <si>
    <t>Tier 1: Efficiency Metrics</t>
  </si>
  <si>
    <t>The question: are we producing content more efficiently with AI?</t>
  </si>
  <si>
    <t>YOUR INPUTS</t>
  </si>
  <si>
    <t>Pre-AI hours per piece</t>
  </si>
  <si>
    <t>Baseline. Time-track 10-15 pieces to establish it.</t>
  </si>
  <si>
    <t>Post-AI hours per piece</t>
  </si>
  <si>
    <t>Current actual, brief to publish-ready.</t>
  </si>
  <si>
    <t>Pieces published per month</t>
  </si>
  <si>
    <t>Blended hourly rate</t>
  </si>
  <si>
    <t>Annual salary divided by 2,080.</t>
  </si>
  <si>
    <t>Annual AI tool and platform cost</t>
  </si>
  <si>
    <t>Every seat and subscription, times twelve.</t>
  </si>
  <si>
    <t>One-time implementation cost</t>
  </si>
  <si>
    <t>Consulting, training, build time.</t>
  </si>
  <si>
    <t>Pre-AI capacity, pieces per month</t>
  </si>
  <si>
    <t>Post-AI capacity, pieces per month</t>
  </si>
  <si>
    <t>Team satisfaction before, 1-10</t>
  </si>
  <si>
    <t>Team satisfaction after, 1-10</t>
  </si>
  <si>
    <t>TIME INVESTMENT</t>
  </si>
  <si>
    <t>Hours saved per piece</t>
  </si>
  <si>
    <t>Efficiency gain</t>
  </si>
  <si>
    <t>Hours saved per month</t>
  </si>
  <si>
    <t>Hours saved per year</t>
  </si>
  <si>
    <t>Value of time saved, annual</t>
  </si>
  <si>
    <t>COST PER PIECE</t>
  </si>
  <si>
    <t>Tool cost allocated per piece</t>
  </si>
  <si>
    <t>Pre-AI cost per piece</t>
  </si>
  <si>
    <t>Post-AI cost per piece</t>
  </si>
  <si>
    <t>Includes allocated tool cost. Pre-AI does not, because there were no AI tools.</t>
  </si>
  <si>
    <t>Saving per piece</t>
  </si>
  <si>
    <t>Annual cost saving, net of tools</t>
  </si>
  <si>
    <t>CAPACITY AND TEAM HEALTH</t>
  </si>
  <si>
    <t>Capacity increase</t>
  </si>
  <si>
    <t>Satisfaction change, points</t>
  </si>
  <si>
    <t>TIER 1 SUMMARY</t>
  </si>
  <si>
    <t>Total Tier 1 investment</t>
  </si>
  <si>
    <t>Efficiency ROI</t>
  </si>
  <si>
    <t>Value of time saved divided by tool and implementation cost.</t>
  </si>
  <si>
    <t>Respectable rather than spectacular is normal here. Efficiency alone rarely impresses anyone. That is what Tiers 2 and 3 are for.</t>
  </si>
  <si>
    <t>Tier 2: Quality Metrics</t>
  </si>
  <si>
    <t>The question: is our content performing better?</t>
  </si>
  <si>
    <t>EVIDENCE, NOT ADDITION. Nothing on this tab feeds the total on ROI Summary.</t>
  </si>
  <si>
    <t>These gains are what produced the Tier 3 pipeline. Counting both would count the same dollars twice.</t>
  </si>
  <si>
    <t>METRIC</t>
  </si>
  <si>
    <t>BEFORE</t>
  </si>
  <si>
    <t>NOW</t>
  </si>
  <si>
    <t>CHANGE</t>
  </si>
  <si>
    <t>Average time on page, minutes</t>
  </si>
  <si>
    <t>Scroll depth, percent reaching the end</t>
  </si>
  <si>
    <t>Social shares per month</t>
  </si>
  <si>
    <t>Organic traffic, monthly visits</t>
  </si>
  <si>
    <t>Backlinks earned per month</t>
  </si>
  <si>
    <t>Email signups from content, monthly</t>
  </si>
  <si>
    <t>Resource downloads, monthly</t>
  </si>
  <si>
    <t>Discovery calls booked from content, monthly</t>
  </si>
  <si>
    <t>Brand voice consistency score, 1-10</t>
  </si>
  <si>
    <t>Strategic alignment score, 1-10</t>
  </si>
  <si>
    <t>Priority questions where you appear in AI answers</t>
  </si>
  <si>
    <t>AI ANSWER ENGINE VISIBILITY</t>
  </si>
  <si>
    <t>Test this by hand before buying a tool. Write the fifteen questions a buyer asks before they shortlist you, run them through the platforms your market uses, and record what comes back. Cited, summarised without attribution, and absent are three different problems.</t>
  </si>
  <si>
    <t>ESTIMATED VALUE OF QUALITY GAINS</t>
  </si>
  <si>
    <t>Estimated annual value of these gains</t>
  </si>
  <si>
    <t>Your own conservative estimate, based on lead value.</t>
  </si>
  <si>
    <t>Deliberately excluded from the total on ROI Summary. Quote it as supporting evidence, never as part of the number.</t>
  </si>
  <si>
    <t>Tier 3: Business Impact Metrics</t>
  </si>
  <si>
    <t>The question: is this content driving revenue and business results?</t>
  </si>
  <si>
    <t>PIPELINE</t>
  </si>
  <si>
    <t>Deals with content as first touch, per quarter</t>
  </si>
  <si>
    <t>Average deal size</t>
  </si>
  <si>
    <t>Close rate assumption</t>
  </si>
  <si>
    <t>Keep this conservative. It is the first number a CFO will challenge.</t>
  </si>
  <si>
    <t>Pipeline generated, quarterly</t>
  </si>
  <si>
    <t>Pipeline generated, annualised</t>
  </si>
  <si>
    <t>Revenue impact</t>
  </si>
  <si>
    <t>CUSTOMER ACQUISITION COST</t>
  </si>
  <si>
    <t>CAC before the AI content strategy</t>
  </si>
  <si>
    <t>CAC now</t>
  </si>
  <si>
    <t>Customers acquired per year</t>
  </si>
  <si>
    <t>Leave at zero if you are not counting CAC savings in the total.</t>
  </si>
  <si>
    <t>CAC reduction</t>
  </si>
  <si>
    <t>Saving per customer</t>
  </si>
  <si>
    <t>Annual CAC saving</t>
  </si>
  <si>
    <t>SALES CYCLE</t>
  </si>
  <si>
    <t>Sales cycle without content, days</t>
  </si>
  <si>
    <t>Sales cycle with content, days</t>
  </si>
  <si>
    <t>Days saved per deal</t>
  </si>
  <si>
    <t>Faster revenue recognition. Reported, not monetised.</t>
  </si>
  <si>
    <t>Complete ROI</t>
  </si>
  <si>
    <t>The number you take into the room.</t>
  </si>
  <si>
    <t>VALUE</t>
  </si>
  <si>
    <t>Tier 1 efficiency gains</t>
  </si>
  <si>
    <t>Tier 3 revenue impact</t>
  </si>
  <si>
    <t>Tier 3 CAC savings</t>
  </si>
  <si>
    <t>TOTAL VALUE</t>
  </si>
  <si>
    <t>Tier 2 quality gains, excluded on purpose</t>
  </si>
  <si>
    <t>Evidence, not addition. Excluding it is what makes the total defensible.</t>
  </si>
  <si>
    <t>INVESTMENT</t>
  </si>
  <si>
    <t>AI tool and platform cost, annual</t>
  </si>
  <si>
    <t>Implementation cost</t>
  </si>
  <si>
    <t>Other programme costs</t>
  </si>
  <si>
    <t>Agency, contractor, or internal costs not captured above.</t>
  </si>
  <si>
    <t>TOTAL INVESTMENT</t>
  </si>
  <si>
    <t>COMPLETE ROI</t>
  </si>
  <si>
    <t>Total value divided by total investment.</t>
  </si>
  <si>
    <t>SAYING IT OUT LOUD</t>
  </si>
  <si>
    <t>Lead with Tier 1. It proves you are operationally sound and nobody argues with arithmetic.</t>
  </si>
  <si>
    <t>Use Tier 2 to kill the quantity-over-quality objection before it is raised.</t>
  </si>
  <si>
    <t>Close on Tier 3, and name your close-rate assumption before anyone asks for it.</t>
  </si>
  <si>
    <t>State that Tier 2 is excluded from the total. Volunteering it buys more trust than the money would.</t>
  </si>
  <si>
    <t>Monthly Scorecard</t>
  </si>
  <si>
    <t>Fifteen minutes a month. Fast, not comprehensive - that is the point.</t>
  </si>
  <si>
    <t>Month</t>
  </si>
  <si>
    <t>Hours per piece</t>
  </si>
  <si>
    <t>Total production hours</t>
  </si>
  <si>
    <t>Pieces published</t>
  </si>
  <si>
    <t>Cost per piece</t>
  </si>
  <si>
    <t>Tool cost</t>
  </si>
  <si>
    <t>Avg time on page (min)</t>
  </si>
  <si>
    <t>Organic traffic</t>
  </si>
  <si>
    <t>Email signups</t>
  </si>
  <si>
    <t>Content-sourced deals</t>
  </si>
  <si>
    <t>Revenue influenced</t>
  </si>
  <si>
    <t>Team satisfaction /10</t>
  </si>
  <si>
    <t>Baseline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</si>
  <si>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</si>
  <si>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</si>
  <si>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</si>
  <si>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</si>
  <si>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</si>
  <si>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</si>
  <si>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</si>
  <si>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</si>
  <si>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</si>
  <si>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</si>
  <si>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</si>
  <si>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</si>
  <si>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Change vs baseline, latest filled month</t>
  </si>
  <si>
    <t>Blue cells are yours to fill. The change row reads the most recent month you have completed, so it stays correct as the year fills in.</t>
  </si>
  <si>
    <t>"The AI Content Paradox" by Chantelle Kadala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</si>
</sst>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\$#,##0;&quot;($&quot;#,##0\);\-"/>
    <numFmt numFmtId="166" formatCode="0.0%"/>
    <numFmt numFmtId="167" formatCode="\$#,##0.00;&quot;($&quot;#,##0.00\);\-"/>
    <numFmt numFmtId="168" formatCode="0.0"/>
    <numFmt numFmtId="169" formatCode="0.00&quot;:1&quot;"/>
  </numFmts>
  <fonts count="22" x14ac:knownFonts="1">
    <font>
      <sz val="11"/>
      <color theme="1"/>
      <name val="Calibri"/>
      <family val="2"/>
      <charset val="1"/>
    </font>
    <font>
      <b/>
      <sz val="11"/>
      <color rgb="FFFFFFFF"/>
      <name val="Arial"/>
      <charset val="1"/>
    </font>
    <font>
      <sz val="10"/>
      <name val="Arial"/>
      <charset val="1"/>
    </font>
    <font>
      <sz val="10"/>
      <color rgb="FF0000FF"/>
      <name val="Arial"/>
      <charset val="1"/>
    </font>
    <font>
      <sz val="10"/>
      <color rgb="FF008000"/>
      <name val="Arial"/>
      <charset val="1"/>
    </font>
    <font>
      <b/>
      <sz val="10"/>
      <name val="Arial"/>
      <charset val="1"/>
    </font>
    <font>
      <i/>
      <sz val="9"/>
      <color rgb="FF545454"/>
      <name val="Arial"/>
      <charset val="1"/>
    </font>
    <font>
      <b/>
      <sz val="12"/>
      <color rgb="FFFF4810"/>
      <name val="Arial"/>
      <charset val="1"/>
    </font>
    <font>
      <sz val="10"/>
      <name val="Arial"/>
      <family val="2"/>
    </font>
    <font>
      <b/>
      <sz val="10"/>
      <color rgb="FFFF4810"/>
      <name val="Arial"/>
      <charset val="1"/>
    </font>
    <font>
      <i/>
      <sz val="9"/>
      <color rgb="FFFF4810"/>
      <name val="Arial"/>
      <charset val="1"/>
    </font>
    <font>
      <b/>
      <sz val="12"/>
      <name val="Arial"/>
      <charset val="1"/>
    </font>
    <font>
      <i/>
      <sz val="10"/>
      <color rgb="FF545454"/>
      <name val="Arial"/>
      <charset val="1"/>
    </font>
    <font>
      <b/>
      <sz val="20"/>
      <name val="Arial"/>
      <family val="2"/>
    </font>
    <font>
      <b/>
      <sz val="11"/>
      <color rgb="FFFF0000"/>
      <name val="Arial"/>
      <family val="2"/>
    </font>
    <font>
      <u/>
      <sz val="11"/>
      <color theme="10"/>
      <name val="Calibri"/>
      <family val="2"/>
      <charset val="1"/>
    </font>
    <font>
      <b/>
      <u/>
      <sz val="11"/>
      <color theme="10"/>
      <name val="Calibri"/>
      <family val="2"/>
    </font>
    <font>
      <b/>
      <i/>
      <sz val="10"/>
      <color rgb="FF545454"/>
      <name val="Arial"/>
      <family val="2"/>
    </font>
    <font>
      <b/>
      <sz val="16"/>
      <color rgb="FFFF0000"/>
      <name val="Arial"/>
      <family val="2"/>
    </font>
    <font>
      <b/>
      <i/>
      <sz val="11"/>
      <color rgb="FF545454"/>
      <name val="Arial"/>
      <family val="2"/>
    </font>
    <font>
      <b/>
      <sz val="11"/>
      <name val="Arial"/>
      <family val="2"/>
    </font>
    <font>
      <b/>
      <sz val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492525"/>
        <bgColor rgb="FF333300"/>
      </patternFill>
    </fill>
    <fill>
      <patternFill patternType="solid">
        <fgColor rgb="FFFFFF00"/>
        <bgColor rgb="FFFFFF00"/>
      </patternFill>
    </fill>
    <fill>
      <patternFill patternType="solid">
        <fgColor rgb="FFF4F0F0"/>
        <bgColor rgb="FFFFFFFF"/>
      </patternFill>
    </fill>
    <fill>
      <patternFill patternType="solid">
        <fgColor theme="1"/>
        <bgColor rgb="FF33330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54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3" borderId="0" xfId="0" applyFont="1" applyFill="1"/>
    <xf numFmtId="0" fontId="5" fillId="0" borderId="0" xfId="0" applyFont="1"/>
    <xf numFmtId="0" fontId="6" fillId="0" borderId="0" xfId="0" applyFont="1"/>
    <xf numFmtId="164" fontId="3" fillId="0" borderId="0" xfId="0" applyNumberFormat="1" applyFont="1"/>
    <xf numFmtId="3" fontId="3" fillId="0" borderId="0" xfId="0" applyNumberFormat="1" applyFont="1"/>
    <xf numFmtId="165" fontId="3" fillId="0" borderId="0" xfId="0" applyNumberFormat="1" applyFont="1"/>
    <xf numFmtId="1" fontId="3" fillId="0" borderId="0" xfId="0" applyNumberFormat="1" applyFont="1"/>
    <xf numFmtId="164" fontId="2" fillId="0" borderId="0" xfId="0" applyNumberFormat="1" applyFont="1"/>
    <xf numFmtId="166" fontId="2" fillId="0" borderId="0" xfId="0" applyNumberFormat="1" applyFont="1"/>
    <xf numFmtId="165" fontId="5" fillId="0" borderId="0" xfId="0" applyNumberFormat="1" applyFont="1"/>
    <xf numFmtId="167" fontId="2" fillId="0" borderId="0" xfId="0" applyNumberFormat="1" applyFont="1"/>
    <xf numFmtId="168" fontId="2" fillId="0" borderId="0" xfId="0" applyNumberFormat="1" applyFont="1"/>
    <xf numFmtId="165" fontId="2" fillId="0" borderId="0" xfId="0" applyNumberFormat="1" applyFont="1"/>
    <xf numFmtId="169" fontId="7" fillId="0" borderId="0" xfId="0" applyNumberFormat="1" applyFont="1"/>
    <xf numFmtId="0" fontId="9" fillId="0" borderId="0" xfId="0" applyFont="1"/>
    <xf numFmtId="0" fontId="2" fillId="0" borderId="1" xfId="0" applyFont="1" applyBorder="1"/>
    <xf numFmtId="164" fontId="3" fillId="0" borderId="1" xfId="0" applyNumberFormat="1" applyFont="1" applyBorder="1"/>
    <xf numFmtId="166" fontId="2" fillId="0" borderId="1" xfId="0" applyNumberFormat="1" applyFont="1" applyBorder="1"/>
    <xf numFmtId="166" fontId="3" fillId="0" borderId="1" xfId="0" applyNumberFormat="1" applyFont="1" applyBorder="1"/>
    <xf numFmtId="3" fontId="3" fillId="0" borderId="1" xfId="0" applyNumberFormat="1" applyFont="1" applyBorder="1"/>
    <xf numFmtId="168" fontId="3" fillId="0" borderId="1" xfId="0" applyNumberFormat="1" applyFont="1" applyBorder="1"/>
    <xf numFmtId="165" fontId="3" fillId="3" borderId="0" xfId="0" applyNumberFormat="1" applyFont="1" applyFill="1"/>
    <xf numFmtId="0" fontId="10" fillId="0" borderId="0" xfId="0" applyFont="1"/>
    <xf numFmtId="166" fontId="3" fillId="3" borderId="0" xfId="0" applyNumberFormat="1" applyFont="1" applyFill="1"/>
    <xf numFmtId="3" fontId="2" fillId="0" borderId="0" xfId="0" applyNumberFormat="1" applyFont="1"/>
    <xf numFmtId="165" fontId="4" fillId="0" borderId="0" xfId="0" applyNumberFormat="1" applyFont="1"/>
    <xf numFmtId="165" fontId="11" fillId="0" borderId="0" xfId="0" applyNumberFormat="1" applyFont="1"/>
    <xf numFmtId="0" fontId="12" fillId="0" borderId="0" xfId="0" applyFont="1"/>
    <xf numFmtId="0" fontId="11" fillId="0" borderId="0" xfId="0" applyFont="1"/>
    <xf numFmtId="0" fontId="1" fillId="2" borderId="0" xfId="0" applyFont="1" applyFill="1" applyAlignment="1">
      <alignment vertical="center" wrapText="1"/>
    </xf>
    <xf numFmtId="0" fontId="5" fillId="4" borderId="0" xfId="0" applyFont="1" applyFill="1"/>
    <xf numFmtId="164" fontId="3" fillId="4" borderId="0" xfId="0" applyNumberFormat="1" applyFont="1" applyFill="1"/>
    <xf numFmtId="3" fontId="3" fillId="4" borderId="0" xfId="0" applyNumberFormat="1" applyFont="1" applyFill="1"/>
    <xf numFmtId="165" fontId="3" fillId="4" borderId="0" xfId="0" applyNumberFormat="1" applyFont="1" applyFill="1"/>
    <xf numFmtId="168" fontId="3" fillId="4" borderId="0" xfId="0" applyNumberFormat="1" applyFont="1" applyFill="1"/>
    <xf numFmtId="165" fontId="3" fillId="0" borderId="1" xfId="0" applyNumberFormat="1" applyFont="1" applyBorder="1"/>
    <xf numFmtId="0" fontId="0" fillId="5" borderId="0" xfId="0" applyFill="1"/>
    <xf numFmtId="0" fontId="1" fillId="5" borderId="0" xfId="0" applyFont="1" applyFill="1"/>
    <xf numFmtId="0" fontId="13" fillId="0" borderId="0" xfId="0" applyFont="1"/>
    <xf numFmtId="0" fontId="14" fillId="0" borderId="0" xfId="0" applyFont="1"/>
    <xf numFmtId="0" fontId="16" fillId="0" borderId="0" xfId="1" applyFont="1"/>
    <xf numFmtId="0" fontId="17" fillId="0" borderId="0" xfId="0" applyFont="1"/>
    <xf numFmtId="0" fontId="18" fillId="0" borderId="0" xfId="0" applyFont="1"/>
    <xf numFmtId="0" fontId="5" fillId="0" borderId="0" xfId="0" applyFont="1" applyAlignment="1">
      <alignment wrapText="1"/>
    </xf>
    <xf numFmtId="0" fontId="19" fillId="0" borderId="0" xfId="0" applyFont="1"/>
    <xf numFmtId="0" fontId="6" fillId="0" borderId="0" xfId="0" applyFont="1" applyAlignment="1">
      <alignment wrapText="1"/>
    </xf>
    <xf numFmtId="0" fontId="20" fillId="0" borderId="0" xfId="0" applyFont="1"/>
    <xf numFmtId="169" fontId="21" fillId="6" borderId="0" xfId="0" applyNumberFormat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4F0F0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810"/>
      <rgbColor rgb="FF54545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9252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1590676</xdr:colOff>
      <xdr:row>0</xdr:row>
      <xdr:rowOff>9525</xdr:rowOff>
    </xdr:from>
    <xdr:to>
      <xdr:col>2</xdr:col>
      <xdr:colOff>3750946</xdr:colOff>
      <xdr:row>2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77BE54-2D07-492A-FEC6-34B671C22B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012" b="37038"/>
        <a:stretch>
          <a:fillRect/>
        </a:stretch>
      </xdr:blipFill>
      <xdr:spPr>
        <a:xfrm>
          <a:off x="5857876" y="9525"/>
          <a:ext cx="2160270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AIContentCMO.com/book-resources/parado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showGridLines="0" tabSelected="1" zoomScaleNormal="100" workbookViewId="0">
      <selection activeCell="D1" sqref="D1"/>
    </sheetView>
  </sheetViews>
  <sheetFormatPr defaultColWidth="8.7109375" defaultRowHeight="15" x14ac:dyDescent="0.25"/>
  <cols>
    <col min="1" max="1" width="46" customWidth="1"/>
    <col min="2" max="2" width="18" customWidth="1"/>
    <col min="3" max="3" width="62" customWidth="1"/>
  </cols>
  <sheetData>
    <row r="1" spans="1:3" ht="35.25" customHeight="1" x14ac:dyDescent="0.4">
      <c r="A1" s="44" t="s">
        <v>0</v>
      </c>
    </row>
    <row r="2" spans="1:3" ht="14.25" customHeight="1" x14ac:dyDescent="0.25">
      <c r="A2" s="45" t="s">
        <v>1</v>
      </c>
    </row>
    <row r="4" spans="1:3" x14ac:dyDescent="0.25">
      <c r="A4" s="43" t="s">
        <v>2</v>
      </c>
      <c r="B4" s="42"/>
      <c r="C4" s="42"/>
    </row>
    <row r="5" spans="1:3" x14ac:dyDescent="0.25">
      <c r="A5" s="3" t="s">
        <v>3</v>
      </c>
    </row>
    <row r="6" spans="1:3" x14ac:dyDescent="0.25">
      <c r="A6" s="3" t="s">
        <v>4</v>
      </c>
    </row>
    <row r="7" spans="1:3" x14ac:dyDescent="0.25">
      <c r="A7" s="3" t="s">
        <v>5</v>
      </c>
    </row>
    <row r="8" spans="1:3" x14ac:dyDescent="0.25">
      <c r="A8" s="3" t="s">
        <v>6</v>
      </c>
    </row>
    <row r="9" spans="1:3" x14ac:dyDescent="0.25">
      <c r="A9" s="3" t="s">
        <v>7</v>
      </c>
    </row>
    <row r="11" spans="1:3" x14ac:dyDescent="0.25">
      <c r="A11" s="43" t="s">
        <v>8</v>
      </c>
      <c r="B11" s="42"/>
      <c r="C11" s="42"/>
    </row>
    <row r="12" spans="1:3" x14ac:dyDescent="0.25">
      <c r="A12" s="4" t="s">
        <v>9</v>
      </c>
      <c r="B12" s="3" t="s">
        <v>10</v>
      </c>
    </row>
    <row r="13" spans="1:3" x14ac:dyDescent="0.25">
      <c r="A13" s="3" t="s">
        <v>11</v>
      </c>
      <c r="B13" s="3" t="s">
        <v>12</v>
      </c>
    </row>
    <row r="14" spans="1:3" x14ac:dyDescent="0.25">
      <c r="A14" s="5" t="s">
        <v>13</v>
      </c>
      <c r="B14" s="3" t="s">
        <v>14</v>
      </c>
    </row>
    <row r="15" spans="1:3" x14ac:dyDescent="0.25">
      <c r="A15" s="6" t="s">
        <v>15</v>
      </c>
      <c r="B15" s="3" t="s">
        <v>16</v>
      </c>
    </row>
    <row r="17" spans="1:3" x14ac:dyDescent="0.25">
      <c r="A17" s="43" t="s">
        <v>17</v>
      </c>
      <c r="B17" s="42"/>
      <c r="C17" s="42"/>
    </row>
    <row r="18" spans="1:3" x14ac:dyDescent="0.25">
      <c r="A18" s="3" t="s">
        <v>18</v>
      </c>
    </row>
    <row r="19" spans="1:3" x14ac:dyDescent="0.25">
      <c r="A19" s="3"/>
    </row>
    <row r="20" spans="1:3" x14ac:dyDescent="0.25">
      <c r="A20" s="3" t="s">
        <v>19</v>
      </c>
    </row>
    <row r="21" spans="1:3" x14ac:dyDescent="0.25">
      <c r="A21" s="3" t="s">
        <v>20</v>
      </c>
    </row>
    <row r="22" spans="1:3" x14ac:dyDescent="0.25">
      <c r="A22" s="3" t="s">
        <v>21</v>
      </c>
    </row>
    <row r="23" spans="1:3" x14ac:dyDescent="0.25">
      <c r="A23" s="3"/>
    </row>
    <row r="24" spans="1:3" x14ac:dyDescent="0.25">
      <c r="A24" s="3" t="s">
        <v>22</v>
      </c>
    </row>
    <row r="26" spans="1:3" x14ac:dyDescent="0.25">
      <c r="A26" s="43" t="s">
        <v>23</v>
      </c>
      <c r="B26" s="42"/>
      <c r="C26" s="42"/>
    </row>
    <row r="27" spans="1:3" x14ac:dyDescent="0.25">
      <c r="A27" s="7" t="s">
        <v>24</v>
      </c>
      <c r="B27" s="3" t="s">
        <v>25</v>
      </c>
      <c r="C27" s="8" t="s">
        <v>26</v>
      </c>
    </row>
    <row r="28" spans="1:3" x14ac:dyDescent="0.25">
      <c r="A28" s="7" t="s">
        <v>27</v>
      </c>
      <c r="B28" s="3" t="s">
        <v>28</v>
      </c>
      <c r="C28" s="8" t="s">
        <v>29</v>
      </c>
    </row>
    <row r="29" spans="1:3" x14ac:dyDescent="0.25">
      <c r="A29" s="7" t="s">
        <v>30</v>
      </c>
      <c r="B29" s="3" t="s">
        <v>31</v>
      </c>
      <c r="C29" s="8" t="s">
        <v>32</v>
      </c>
    </row>
    <row r="31" spans="1:3" x14ac:dyDescent="0.25">
      <c r="A31" s="8" t="s">
        <v>33</v>
      </c>
    </row>
    <row r="34" spans="1:1" x14ac:dyDescent="0.25">
      <c r="A34" s="46" t="s">
        <v>34</v>
      </c>
    </row>
    <row r="35" spans="1:1" x14ac:dyDescent="0.25">
      <c r="A35" s="47" t="s">
        <v>173</v>
      </c>
    </row>
  </sheetData>
  <hyperlinks>
    <hyperlink ref="A34" r:id="rId1" xr:uid="{12A61500-90BD-4A50-B007-4E1DF4180C21}"/>
  </hyperlinks>
  <pageMargins left="0.75" right="0.75" top="1" bottom="1" header="0.511811023622047" footer="0.511811023622047"/>
  <pageSetup paperSize="9" orientation="portrait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8"/>
  <sheetViews>
    <sheetView showGridLines="0" topLeftCell="A15" zoomScaleNormal="100" workbookViewId="0">
      <selection activeCell="A2" sqref="A2"/>
    </sheetView>
  </sheetViews>
  <sheetFormatPr defaultColWidth="8.7109375" defaultRowHeight="15" x14ac:dyDescent="0.25"/>
  <cols>
    <col min="1" max="1" width="46" customWidth="1"/>
    <col min="2" max="2" width="16" customWidth="1"/>
    <col min="3" max="3" width="58" customWidth="1"/>
  </cols>
  <sheetData>
    <row r="1" spans="1:3" ht="20.25" x14ac:dyDescent="0.3">
      <c r="A1" s="48" t="s">
        <v>35</v>
      </c>
    </row>
    <row r="2" spans="1:3" x14ac:dyDescent="0.25">
      <c r="A2" s="50" t="s">
        <v>36</v>
      </c>
    </row>
    <row r="4" spans="1:3" x14ac:dyDescent="0.25">
      <c r="A4" s="1" t="s">
        <v>37</v>
      </c>
      <c r="B4" s="2"/>
      <c r="C4" s="2"/>
    </row>
    <row r="5" spans="1:3" x14ac:dyDescent="0.25">
      <c r="A5" s="3" t="s">
        <v>38</v>
      </c>
      <c r="B5" s="9">
        <v>6.4</v>
      </c>
      <c r="C5" s="8" t="s">
        <v>39</v>
      </c>
    </row>
    <row r="6" spans="1:3" x14ac:dyDescent="0.25">
      <c r="A6" s="3" t="s">
        <v>40</v>
      </c>
      <c r="B6" s="9">
        <v>3.6</v>
      </c>
      <c r="C6" s="8" t="s">
        <v>41</v>
      </c>
    </row>
    <row r="7" spans="1:3" x14ac:dyDescent="0.25">
      <c r="A7" s="3" t="s">
        <v>42</v>
      </c>
      <c r="B7" s="10">
        <v>20</v>
      </c>
    </row>
    <row r="8" spans="1:3" x14ac:dyDescent="0.25">
      <c r="A8" s="3" t="s">
        <v>43</v>
      </c>
      <c r="B8" s="11">
        <v>50</v>
      </c>
      <c r="C8" s="8" t="s">
        <v>44</v>
      </c>
    </row>
    <row r="9" spans="1:3" x14ac:dyDescent="0.25">
      <c r="A9" s="3" t="s">
        <v>45</v>
      </c>
      <c r="B9" s="11">
        <v>6500</v>
      </c>
      <c r="C9" s="8" t="s">
        <v>46</v>
      </c>
    </row>
    <row r="10" spans="1:3" x14ac:dyDescent="0.25">
      <c r="A10" s="3" t="s">
        <v>47</v>
      </c>
      <c r="B10" s="11">
        <v>12000</v>
      </c>
      <c r="C10" s="8" t="s">
        <v>48</v>
      </c>
    </row>
    <row r="11" spans="1:3" x14ac:dyDescent="0.25">
      <c r="A11" s="3" t="s">
        <v>49</v>
      </c>
      <c r="B11" s="10">
        <v>20</v>
      </c>
    </row>
    <row r="12" spans="1:3" x14ac:dyDescent="0.25">
      <c r="A12" s="3" t="s">
        <v>50</v>
      </c>
      <c r="B12" s="10">
        <v>28</v>
      </c>
    </row>
    <row r="13" spans="1:3" x14ac:dyDescent="0.25">
      <c r="A13" s="3" t="s">
        <v>51</v>
      </c>
      <c r="B13" s="12">
        <v>3</v>
      </c>
    </row>
    <row r="14" spans="1:3" x14ac:dyDescent="0.25">
      <c r="A14" s="3" t="s">
        <v>52</v>
      </c>
      <c r="B14" s="12">
        <v>9</v>
      </c>
    </row>
    <row r="16" spans="1:3" x14ac:dyDescent="0.25">
      <c r="A16" s="1" t="s">
        <v>53</v>
      </c>
      <c r="B16" s="2"/>
      <c r="C16" s="2"/>
    </row>
    <row r="17" spans="1:3" x14ac:dyDescent="0.25">
      <c r="A17" s="3" t="s">
        <v>54</v>
      </c>
      <c r="B17" s="13">
        <f>B5-B6</f>
        <v>2.8000000000000003</v>
      </c>
    </row>
    <row r="18" spans="1:3" x14ac:dyDescent="0.25">
      <c r="A18" s="3" t="s">
        <v>55</v>
      </c>
      <c r="B18" s="14">
        <f>IF(B5=0,0,(B5-B6)/B5)</f>
        <v>0.4375</v>
      </c>
    </row>
    <row r="19" spans="1:3" x14ac:dyDescent="0.25">
      <c r="A19" s="3" t="s">
        <v>56</v>
      </c>
      <c r="B19" s="13">
        <f>(B5-B6)*B7</f>
        <v>56.000000000000007</v>
      </c>
    </row>
    <row r="20" spans="1:3" x14ac:dyDescent="0.25">
      <c r="A20" s="3" t="s">
        <v>57</v>
      </c>
      <c r="B20" s="13">
        <f>(B5-B6)*B7*12</f>
        <v>672.00000000000011</v>
      </c>
    </row>
    <row r="21" spans="1:3" x14ac:dyDescent="0.25">
      <c r="A21" s="7" t="s">
        <v>58</v>
      </c>
      <c r="B21" s="15">
        <f>B20*B8</f>
        <v>33600.000000000007</v>
      </c>
    </row>
    <row r="23" spans="1:3" x14ac:dyDescent="0.25">
      <c r="A23" s="1" t="s">
        <v>59</v>
      </c>
      <c r="B23" s="2"/>
      <c r="C23" s="2"/>
    </row>
    <row r="24" spans="1:3" x14ac:dyDescent="0.25">
      <c r="A24" s="3" t="s">
        <v>60</v>
      </c>
      <c r="B24" s="16">
        <f>IF(B7=0,0,B9/12/B7)</f>
        <v>27.083333333333332</v>
      </c>
    </row>
    <row r="25" spans="1:3" x14ac:dyDescent="0.25">
      <c r="A25" s="3" t="s">
        <v>61</v>
      </c>
      <c r="B25" s="16">
        <f>B5*B8</f>
        <v>320</v>
      </c>
    </row>
    <row r="26" spans="1:3" x14ac:dyDescent="0.25">
      <c r="A26" s="3" t="s">
        <v>62</v>
      </c>
      <c r="B26" s="16">
        <f>B6*B8+B24</f>
        <v>207.08333333333334</v>
      </c>
      <c r="C26" s="8" t="s">
        <v>63</v>
      </c>
    </row>
    <row r="27" spans="1:3" x14ac:dyDescent="0.25">
      <c r="A27" s="3" t="s">
        <v>64</v>
      </c>
      <c r="B27" s="16">
        <f>B25-B26</f>
        <v>112.91666666666666</v>
      </c>
    </row>
    <row r="28" spans="1:3" x14ac:dyDescent="0.25">
      <c r="A28" s="7" t="s">
        <v>65</v>
      </c>
      <c r="B28" s="15">
        <f>B27*B7*12</f>
        <v>27099.999999999996</v>
      </c>
    </row>
    <row r="30" spans="1:3" x14ac:dyDescent="0.25">
      <c r="A30" s="1" t="s">
        <v>66</v>
      </c>
      <c r="B30" s="2"/>
      <c r="C30" s="2"/>
    </row>
    <row r="31" spans="1:3" x14ac:dyDescent="0.25">
      <c r="A31" s="3" t="s">
        <v>67</v>
      </c>
      <c r="B31" s="14">
        <f>IF(B11=0,0,(B12-B11)/B11)</f>
        <v>0.4</v>
      </c>
    </row>
    <row r="32" spans="1:3" x14ac:dyDescent="0.25">
      <c r="A32" s="3" t="s">
        <v>68</v>
      </c>
      <c r="B32" s="17">
        <f>B14-B13</f>
        <v>6</v>
      </c>
    </row>
    <row r="34" spans="1:3" x14ac:dyDescent="0.25">
      <c r="A34" s="1" t="s">
        <v>69</v>
      </c>
      <c r="B34" s="2"/>
      <c r="C34" s="2"/>
    </row>
    <row r="35" spans="1:3" x14ac:dyDescent="0.25">
      <c r="A35" s="3" t="s">
        <v>70</v>
      </c>
      <c r="B35" s="18">
        <f>B9+B10</f>
        <v>18500</v>
      </c>
    </row>
    <row r="36" spans="1:3" ht="15.75" x14ac:dyDescent="0.25">
      <c r="A36" s="7" t="s">
        <v>71</v>
      </c>
      <c r="B36" s="19">
        <f>IF(B35=0,0,B21/B35)</f>
        <v>1.8162162162162165</v>
      </c>
      <c r="C36" s="8" t="s">
        <v>72</v>
      </c>
    </row>
    <row r="38" spans="1:3" x14ac:dyDescent="0.25">
      <c r="A38" s="8" t="s">
        <v>73</v>
      </c>
    </row>
  </sheetData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5"/>
  <sheetViews>
    <sheetView showGridLines="0" zoomScaleNormal="100" workbookViewId="0">
      <selection activeCell="C27" sqref="C27"/>
    </sheetView>
  </sheetViews>
  <sheetFormatPr defaultColWidth="8.7109375" defaultRowHeight="15" x14ac:dyDescent="0.25"/>
  <cols>
    <col min="1" max="1" width="46" customWidth="1"/>
    <col min="2" max="3" width="16" customWidth="1"/>
    <col min="4" max="4" width="52" customWidth="1"/>
  </cols>
  <sheetData>
    <row r="1" spans="1:4" ht="20.25" x14ac:dyDescent="0.3">
      <c r="A1" s="48" t="s">
        <v>74</v>
      </c>
    </row>
    <row r="2" spans="1:4" x14ac:dyDescent="0.25">
      <c r="A2" s="50" t="s">
        <v>75</v>
      </c>
    </row>
    <row r="4" spans="1:4" x14ac:dyDescent="0.25">
      <c r="A4" s="20" t="s">
        <v>76</v>
      </c>
    </row>
    <row r="5" spans="1:4" x14ac:dyDescent="0.25">
      <c r="A5" s="8" t="s">
        <v>77</v>
      </c>
    </row>
    <row r="7" spans="1:4" x14ac:dyDescent="0.25">
      <c r="A7" s="1" t="s">
        <v>78</v>
      </c>
      <c r="B7" s="1" t="s">
        <v>79</v>
      </c>
      <c r="C7" s="1" t="s">
        <v>80</v>
      </c>
      <c r="D7" s="1" t="s">
        <v>81</v>
      </c>
    </row>
    <row r="8" spans="1:4" x14ac:dyDescent="0.25">
      <c r="A8" s="21" t="s">
        <v>82</v>
      </c>
      <c r="B8" s="22">
        <v>1.7</v>
      </c>
      <c r="C8" s="22">
        <v>3.47</v>
      </c>
      <c r="D8" s="23">
        <f t="shared" ref="D8:D18" si="0">IF(B8=0,"",(C8-B8)/B8)</f>
        <v>1.0411764705882354</v>
      </c>
    </row>
    <row r="9" spans="1:4" x14ac:dyDescent="0.25">
      <c r="A9" s="21" t="s">
        <v>83</v>
      </c>
      <c r="B9" s="24">
        <v>0.38</v>
      </c>
      <c r="C9" s="24">
        <v>0.61</v>
      </c>
      <c r="D9" s="23">
        <f t="shared" si="0"/>
        <v>0.60526315789473684</v>
      </c>
    </row>
    <row r="10" spans="1:4" x14ac:dyDescent="0.25">
      <c r="A10" s="21" t="s">
        <v>84</v>
      </c>
      <c r="B10" s="25">
        <v>42</v>
      </c>
      <c r="C10" s="25">
        <v>71</v>
      </c>
      <c r="D10" s="23">
        <f t="shared" si="0"/>
        <v>0.69047619047619047</v>
      </c>
    </row>
    <row r="11" spans="1:4" x14ac:dyDescent="0.25">
      <c r="A11" s="21" t="s">
        <v>85</v>
      </c>
      <c r="B11" s="25">
        <v>4200</v>
      </c>
      <c r="C11" s="25">
        <v>5900</v>
      </c>
      <c r="D11" s="23">
        <f t="shared" si="0"/>
        <v>0.40476190476190477</v>
      </c>
    </row>
    <row r="12" spans="1:4" x14ac:dyDescent="0.25">
      <c r="A12" s="21" t="s">
        <v>86</v>
      </c>
      <c r="B12" s="25">
        <v>3</v>
      </c>
      <c r="C12" s="25">
        <v>7</v>
      </c>
      <c r="D12" s="23">
        <f t="shared" si="0"/>
        <v>1.3333333333333333</v>
      </c>
    </row>
    <row r="13" spans="1:4" x14ac:dyDescent="0.25">
      <c r="A13" s="21" t="s">
        <v>87</v>
      </c>
      <c r="B13" s="25">
        <v>18</v>
      </c>
      <c r="C13" s="25">
        <v>47</v>
      </c>
      <c r="D13" s="23">
        <f t="shared" si="0"/>
        <v>1.6111111111111112</v>
      </c>
    </row>
    <row r="14" spans="1:4" x14ac:dyDescent="0.25">
      <c r="A14" s="21" t="s">
        <v>88</v>
      </c>
      <c r="B14" s="25">
        <v>24</v>
      </c>
      <c r="C14" s="25">
        <v>61</v>
      </c>
      <c r="D14" s="23">
        <f t="shared" si="0"/>
        <v>1.5416666666666667</v>
      </c>
    </row>
    <row r="15" spans="1:4" x14ac:dyDescent="0.25">
      <c r="A15" s="21" t="s">
        <v>89</v>
      </c>
      <c r="B15" s="25">
        <v>2</v>
      </c>
      <c r="C15" s="25">
        <v>5</v>
      </c>
      <c r="D15" s="23">
        <f t="shared" si="0"/>
        <v>1.5</v>
      </c>
    </row>
    <row r="16" spans="1:4" x14ac:dyDescent="0.25">
      <c r="A16" s="21" t="s">
        <v>90</v>
      </c>
      <c r="B16" s="26">
        <v>6.8</v>
      </c>
      <c r="C16" s="26">
        <v>8.4</v>
      </c>
      <c r="D16" s="23">
        <f t="shared" si="0"/>
        <v>0.2352941176470589</v>
      </c>
    </row>
    <row r="17" spans="1:4" x14ac:dyDescent="0.25">
      <c r="A17" s="21" t="s">
        <v>91</v>
      </c>
      <c r="B17" s="26">
        <v>6.5</v>
      </c>
      <c r="C17" s="26">
        <v>8.1999999999999993</v>
      </c>
      <c r="D17" s="23">
        <f t="shared" si="0"/>
        <v>0.26153846153846144</v>
      </c>
    </row>
    <row r="18" spans="1:4" x14ac:dyDescent="0.25">
      <c r="A18" s="21" t="s">
        <v>92</v>
      </c>
      <c r="B18" s="25">
        <v>2</v>
      </c>
      <c r="C18" s="25">
        <v>9</v>
      </c>
      <c r="D18" s="23">
        <f t="shared" si="0"/>
        <v>3.5</v>
      </c>
    </row>
    <row r="20" spans="1:4" x14ac:dyDescent="0.25">
      <c r="A20" s="1" t="s">
        <v>93</v>
      </c>
      <c r="B20" s="2"/>
      <c r="C20" s="2"/>
      <c r="D20" s="2"/>
    </row>
    <row r="21" spans="1:4" ht="27.75" customHeight="1" x14ac:dyDescent="0.25">
      <c r="A21" s="51" t="s">
        <v>94</v>
      </c>
      <c r="B21" s="51"/>
      <c r="C21" s="51"/>
      <c r="D21" s="51"/>
    </row>
    <row r="23" spans="1:4" x14ac:dyDescent="0.25">
      <c r="A23" s="1" t="s">
        <v>95</v>
      </c>
      <c r="B23" s="2"/>
      <c r="C23" s="2"/>
      <c r="D23" s="2"/>
    </row>
    <row r="24" spans="1:4" x14ac:dyDescent="0.25">
      <c r="A24" s="52" t="s">
        <v>96</v>
      </c>
      <c r="B24" s="27">
        <v>31200</v>
      </c>
      <c r="C24" s="8" t="s">
        <v>97</v>
      </c>
    </row>
    <row r="25" spans="1:4" x14ac:dyDescent="0.25">
      <c r="A25" s="28" t="s">
        <v>98</v>
      </c>
    </row>
  </sheetData>
  <mergeCells count="1">
    <mergeCell ref="A21:D21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showGridLines="0" zoomScaleNormal="100" workbookViewId="0">
      <selection activeCell="A2" sqref="A2"/>
    </sheetView>
  </sheetViews>
  <sheetFormatPr defaultColWidth="8.7109375" defaultRowHeight="15" x14ac:dyDescent="0.25"/>
  <cols>
    <col min="1" max="1" width="46" customWidth="1"/>
    <col min="2" max="2" width="16" customWidth="1"/>
    <col min="3" max="3" width="58" customWidth="1"/>
  </cols>
  <sheetData>
    <row r="1" spans="1:3" ht="20.25" x14ac:dyDescent="0.3">
      <c r="A1" s="48" t="s">
        <v>99</v>
      </c>
    </row>
    <row r="2" spans="1:3" x14ac:dyDescent="0.25">
      <c r="A2" s="50" t="s">
        <v>100</v>
      </c>
    </row>
    <row r="4" spans="1:3" x14ac:dyDescent="0.25">
      <c r="A4" s="1" t="s">
        <v>101</v>
      </c>
      <c r="B4" s="2"/>
      <c r="C4" s="2"/>
    </row>
    <row r="5" spans="1:3" x14ac:dyDescent="0.25">
      <c r="A5" s="3" t="s">
        <v>102</v>
      </c>
      <c r="B5" s="10">
        <v>8</v>
      </c>
    </row>
    <row r="6" spans="1:3" x14ac:dyDescent="0.25">
      <c r="A6" s="3" t="s">
        <v>103</v>
      </c>
      <c r="B6" s="11">
        <v>18000</v>
      </c>
    </row>
    <row r="7" spans="1:3" x14ac:dyDescent="0.25">
      <c r="A7" s="3" t="s">
        <v>104</v>
      </c>
      <c r="B7" s="29">
        <v>0.22</v>
      </c>
      <c r="C7" s="8" t="s">
        <v>105</v>
      </c>
    </row>
    <row r="8" spans="1:3" x14ac:dyDescent="0.25">
      <c r="A8" s="3" t="s">
        <v>106</v>
      </c>
      <c r="B8" s="18">
        <f>B5*B6</f>
        <v>144000</v>
      </c>
    </row>
    <row r="9" spans="1:3" x14ac:dyDescent="0.25">
      <c r="A9" s="3" t="s">
        <v>107</v>
      </c>
      <c r="B9" s="18">
        <f>B8*4</f>
        <v>576000</v>
      </c>
    </row>
    <row r="10" spans="1:3" x14ac:dyDescent="0.25">
      <c r="A10" s="7" t="s">
        <v>108</v>
      </c>
      <c r="B10" s="15">
        <f>B9*B7</f>
        <v>126720</v>
      </c>
    </row>
    <row r="12" spans="1:3" x14ac:dyDescent="0.25">
      <c r="A12" s="1" t="s">
        <v>109</v>
      </c>
      <c r="B12" s="2"/>
      <c r="C12" s="2"/>
    </row>
    <row r="13" spans="1:3" x14ac:dyDescent="0.25">
      <c r="A13" s="3" t="s">
        <v>110</v>
      </c>
      <c r="B13" s="11">
        <v>4200</v>
      </c>
    </row>
    <row r="14" spans="1:3" x14ac:dyDescent="0.25">
      <c r="A14" s="3" t="s">
        <v>111</v>
      </c>
      <c r="B14" s="11">
        <v>2800</v>
      </c>
    </row>
    <row r="15" spans="1:3" x14ac:dyDescent="0.25">
      <c r="A15" s="3" t="s">
        <v>112</v>
      </c>
      <c r="B15" s="10">
        <v>0</v>
      </c>
      <c r="C15" s="8" t="s">
        <v>113</v>
      </c>
    </row>
    <row r="16" spans="1:3" x14ac:dyDescent="0.25">
      <c r="A16" s="3" t="s">
        <v>114</v>
      </c>
      <c r="B16" s="14">
        <f>IF(B13=0,0,(B13-B14)/B13)</f>
        <v>0.33333333333333331</v>
      </c>
    </row>
    <row r="17" spans="1:3" x14ac:dyDescent="0.25">
      <c r="A17" s="3" t="s">
        <v>115</v>
      </c>
      <c r="B17" s="18">
        <f>B13-B14</f>
        <v>1400</v>
      </c>
    </row>
    <row r="18" spans="1:3" x14ac:dyDescent="0.25">
      <c r="A18" s="7" t="s">
        <v>116</v>
      </c>
      <c r="B18" s="15">
        <f>B17*B15</f>
        <v>0</v>
      </c>
    </row>
    <row r="20" spans="1:3" x14ac:dyDescent="0.25">
      <c r="A20" s="1" t="s">
        <v>117</v>
      </c>
      <c r="B20" s="2"/>
      <c r="C20" s="2"/>
    </row>
    <row r="21" spans="1:3" x14ac:dyDescent="0.25">
      <c r="A21" s="3" t="s">
        <v>118</v>
      </c>
      <c r="B21" s="10">
        <v>73</v>
      </c>
    </row>
    <row r="22" spans="1:3" x14ac:dyDescent="0.25">
      <c r="A22" s="3" t="s">
        <v>119</v>
      </c>
      <c r="B22" s="10">
        <v>47</v>
      </c>
    </row>
    <row r="23" spans="1:3" x14ac:dyDescent="0.25">
      <c r="A23" s="3" t="s">
        <v>120</v>
      </c>
      <c r="B23" s="30">
        <f>B21-B22</f>
        <v>26</v>
      </c>
      <c r="C23" s="8" t="s">
        <v>121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5"/>
  <sheetViews>
    <sheetView showGridLines="0" zoomScaleNormal="100" workbookViewId="0">
      <selection activeCell="B18" sqref="B18"/>
    </sheetView>
  </sheetViews>
  <sheetFormatPr defaultColWidth="8.7109375" defaultRowHeight="15" x14ac:dyDescent="0.25"/>
  <cols>
    <col min="1" max="1" width="46" customWidth="1"/>
    <col min="2" max="2" width="18" customWidth="1"/>
    <col min="3" max="3" width="58" customWidth="1"/>
  </cols>
  <sheetData>
    <row r="1" spans="1:3" ht="20.25" x14ac:dyDescent="0.3">
      <c r="A1" s="48" t="s">
        <v>122</v>
      </c>
    </row>
    <row r="2" spans="1:3" x14ac:dyDescent="0.25">
      <c r="A2" s="50" t="s">
        <v>123</v>
      </c>
    </row>
    <row r="4" spans="1:3" x14ac:dyDescent="0.25">
      <c r="A4" s="1" t="s">
        <v>124</v>
      </c>
      <c r="B4" s="2"/>
      <c r="C4" s="2"/>
    </row>
    <row r="5" spans="1:3" x14ac:dyDescent="0.25">
      <c r="A5" s="3" t="s">
        <v>125</v>
      </c>
      <c r="B5" s="31">
        <f>'Tier 1 Efficiency'!B21</f>
        <v>33600.000000000007</v>
      </c>
    </row>
    <row r="6" spans="1:3" x14ac:dyDescent="0.25">
      <c r="A6" s="3" t="s">
        <v>126</v>
      </c>
      <c r="B6" s="31">
        <f>'Tier 3 Business Impact'!B10</f>
        <v>126720</v>
      </c>
    </row>
    <row r="7" spans="1:3" x14ac:dyDescent="0.25">
      <c r="A7" s="3" t="s">
        <v>127</v>
      </c>
      <c r="B7" s="31">
        <f>'Tier 3 Business Impact'!B18</f>
        <v>0</v>
      </c>
    </row>
    <row r="8" spans="1:3" ht="15.75" x14ac:dyDescent="0.25">
      <c r="A8" s="7" t="s">
        <v>128</v>
      </c>
      <c r="B8" s="32">
        <f>B5+B6+B7</f>
        <v>160320</v>
      </c>
    </row>
    <row r="9" spans="1:3" x14ac:dyDescent="0.25">
      <c r="A9" s="33" t="s">
        <v>129</v>
      </c>
      <c r="B9" s="31">
        <f>'Tier 2 Quality'!B24</f>
        <v>31200</v>
      </c>
      <c r="C9" s="8" t="s">
        <v>130</v>
      </c>
    </row>
    <row r="11" spans="1:3" x14ac:dyDescent="0.25">
      <c r="A11" s="1" t="s">
        <v>131</v>
      </c>
      <c r="B11" s="2"/>
      <c r="C11" s="2"/>
    </row>
    <row r="12" spans="1:3" x14ac:dyDescent="0.25">
      <c r="A12" s="3" t="s">
        <v>132</v>
      </c>
      <c r="B12" s="31">
        <f>'Tier 1 Efficiency'!B9</f>
        <v>6500</v>
      </c>
    </row>
    <row r="13" spans="1:3" x14ac:dyDescent="0.25">
      <c r="A13" s="3" t="s">
        <v>133</v>
      </c>
      <c r="B13" s="31">
        <f>'Tier 1 Efficiency'!B10</f>
        <v>12000</v>
      </c>
    </row>
    <row r="14" spans="1:3" x14ac:dyDescent="0.25">
      <c r="A14" s="3" t="s">
        <v>134</v>
      </c>
      <c r="B14" s="27">
        <v>9500</v>
      </c>
      <c r="C14" s="8" t="s">
        <v>135</v>
      </c>
    </row>
    <row r="15" spans="1:3" ht="15.75" x14ac:dyDescent="0.25">
      <c r="A15" s="7" t="s">
        <v>136</v>
      </c>
      <c r="B15" s="32">
        <f>B12+B13+B14</f>
        <v>28000</v>
      </c>
    </row>
    <row r="18" spans="1:3" ht="23.25" x14ac:dyDescent="0.35">
      <c r="A18" s="34" t="s">
        <v>137</v>
      </c>
      <c r="B18" s="53">
        <f>IF(B15=0,0,B8/B15)</f>
        <v>5.725714285714286</v>
      </c>
    </row>
    <row r="19" spans="1:3" x14ac:dyDescent="0.25">
      <c r="A19" s="8" t="s">
        <v>138</v>
      </c>
    </row>
    <row r="21" spans="1:3" x14ac:dyDescent="0.25">
      <c r="A21" s="1" t="s">
        <v>139</v>
      </c>
      <c r="B21" s="2"/>
      <c r="C21" s="2"/>
    </row>
    <row r="22" spans="1:3" x14ac:dyDescent="0.25">
      <c r="A22" s="3" t="s">
        <v>140</v>
      </c>
    </row>
    <row r="23" spans="1:3" x14ac:dyDescent="0.25">
      <c r="A23" s="3" t="s">
        <v>141</v>
      </c>
    </row>
    <row r="24" spans="1:3" x14ac:dyDescent="0.25">
      <c r="A24" s="3" t="s">
        <v>142</v>
      </c>
    </row>
    <row r="25" spans="1:3" x14ac:dyDescent="0.25">
      <c r="A25" s="3" t="s">
        <v>143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1"/>
  <sheetViews>
    <sheetView showGridLines="0" zoomScaleNormal="100" workbookViewId="0">
      <selection activeCell="A2" sqref="A2"/>
    </sheetView>
  </sheetViews>
  <sheetFormatPr defaultColWidth="8.7109375" defaultRowHeight="15" x14ac:dyDescent="0.25"/>
  <cols>
    <col min="1" max="1" width="14" customWidth="1"/>
    <col min="2" max="2" width="15" customWidth="1"/>
    <col min="3" max="3" width="19" customWidth="1"/>
    <col min="4" max="4" width="16" customWidth="1"/>
    <col min="5" max="5" width="14" customWidth="1"/>
    <col min="6" max="6" width="12" customWidth="1"/>
    <col min="7" max="7" width="19" customWidth="1"/>
    <col min="8" max="9" width="14" customWidth="1"/>
    <col min="10" max="10" width="19" customWidth="1"/>
    <col min="11" max="12" width="18" customWidth="1"/>
  </cols>
  <sheetData>
    <row r="1" spans="1:12" ht="20.25" x14ac:dyDescent="0.3">
      <c r="A1" s="48" t="s">
        <v>144</v>
      </c>
    </row>
    <row r="2" spans="1:12" x14ac:dyDescent="0.25">
      <c r="A2" s="50" t="s">
        <v>145</v>
      </c>
    </row>
    <row r="4" spans="1:12" ht="30" customHeight="1" x14ac:dyDescent="0.25">
      <c r="A4" s="35" t="s">
        <v>146</v>
      </c>
      <c r="B4" s="35" t="s">
        <v>147</v>
      </c>
      <c r="C4" s="35" t="s">
        <v>148</v>
      </c>
      <c r="D4" s="35" t="s">
        <v>149</v>
      </c>
      <c r="E4" s="35" t="s">
        <v>150</v>
      </c>
      <c r="F4" s="35" t="s">
        <v>151</v>
      </c>
      <c r="G4" s="35" t="s">
        <v>152</v>
      </c>
      <c r="H4" s="35" t="s">
        <v>153</v>
      </c>
      <c r="I4" s="35" t="s">
        <v>154</v>
      </c>
      <c r="J4" s="35" t="s">
        <v>155</v>
      </c>
      <c r="K4" s="35" t="s">
        <v>156</v>
      </c>
      <c r="L4" s="35" t="s">
        <v>157</v>
      </c>
    </row>
    <row r="5" spans="1:12" x14ac:dyDescent="0.25">
      <c r="A5" s="36" t="s">
        <v>158</v>
      </c>
      <c r="B5" s="37">
        <v>6.4</v>
      </c>
      <c r="C5" s="37">
        <v>128</v>
      </c>
      <c r="D5" s="38">
        <v>20</v>
      </c>
      <c r="E5" s="39">
        <v>320</v>
      </c>
      <c r="F5" s="39">
        <v>542</v>
      </c>
      <c r="G5" s="37">
        <v>1.7</v>
      </c>
      <c r="H5" s="38">
        <v>4200</v>
      </c>
      <c r="I5" s="38">
        <v>18</v>
      </c>
      <c r="J5" s="38">
        <v>2</v>
      </c>
      <c r="K5" s="39">
        <v>0</v>
      </c>
      <c r="L5" s="40">
        <v>3</v>
      </c>
    </row>
    <row r="6" spans="1:12" x14ac:dyDescent="0.25">
      <c r="A6" s="3" t="s">
        <v>159</v>
      </c>
      <c r="B6" s="22"/>
      <c r="C6" s="22"/>
      <c r="D6" s="25"/>
      <c r="E6" s="41"/>
      <c r="F6" s="41"/>
      <c r="G6" s="22"/>
      <c r="H6" s="25"/>
      <c r="I6" s="25"/>
      <c r="J6" s="25"/>
      <c r="K6" s="41"/>
      <c r="L6" s="26"/>
    </row>
    <row r="7" spans="1:12" x14ac:dyDescent="0.25">
      <c r="A7" s="3" t="s">
        <v>160</v>
      </c>
      <c r="B7" s="22"/>
      <c r="C7" s="22"/>
      <c r="D7" s="25"/>
      <c r="E7" s="41"/>
      <c r="F7" s="41"/>
      <c r="G7" s="22"/>
      <c r="H7" s="25"/>
      <c r="I7" s="25"/>
      <c r="J7" s="25"/>
      <c r="K7" s="41"/>
      <c r="L7" s="26"/>
    </row>
    <row r="8" spans="1:12" x14ac:dyDescent="0.25">
      <c r="A8" s="3" t="s">
        <v>161</v>
      </c>
      <c r="B8" s="22"/>
      <c r="C8" s="22"/>
      <c r="D8" s="25"/>
      <c r="E8" s="41"/>
      <c r="F8" s="41"/>
      <c r="G8" s="22"/>
      <c r="H8" s="25"/>
      <c r="I8" s="25"/>
      <c r="J8" s="25"/>
      <c r="K8" s="41"/>
      <c r="L8" s="26"/>
    </row>
    <row r="9" spans="1:12" x14ac:dyDescent="0.25">
      <c r="A9" s="3" t="s">
        <v>162</v>
      </c>
      <c r="B9" s="22"/>
      <c r="C9" s="22"/>
      <c r="D9" s="25"/>
      <c r="E9" s="41"/>
      <c r="F9" s="41"/>
      <c r="G9" s="22"/>
      <c r="H9" s="25"/>
      <c r="I9" s="25"/>
      <c r="J9" s="25"/>
      <c r="K9" s="41"/>
      <c r="L9" s="26"/>
    </row>
    <row r="10" spans="1:12" x14ac:dyDescent="0.25">
      <c r="A10" s="3" t="s">
        <v>163</v>
      </c>
      <c r="B10" s="22"/>
      <c r="C10" s="22"/>
      <c r="D10" s="25"/>
      <c r="E10" s="41"/>
      <c r="F10" s="41"/>
      <c r="G10" s="22"/>
      <c r="H10" s="25"/>
      <c r="I10" s="25"/>
      <c r="J10" s="25"/>
      <c r="K10" s="41"/>
      <c r="L10" s="26"/>
    </row>
    <row r="11" spans="1:12" x14ac:dyDescent="0.25">
      <c r="A11" s="3" t="s">
        <v>164</v>
      </c>
      <c r="B11" s="22"/>
      <c r="C11" s="22"/>
      <c r="D11" s="25"/>
      <c r="E11" s="41"/>
      <c r="F11" s="41"/>
      <c r="G11" s="22"/>
      <c r="H11" s="25"/>
      <c r="I11" s="25"/>
      <c r="J11" s="25"/>
      <c r="K11" s="41"/>
      <c r="L11" s="26"/>
    </row>
    <row r="12" spans="1:12" x14ac:dyDescent="0.25">
      <c r="A12" s="3" t="s">
        <v>165</v>
      </c>
      <c r="B12" s="22"/>
      <c r="C12" s="22"/>
      <c r="D12" s="25"/>
      <c r="E12" s="41"/>
      <c r="F12" s="41"/>
      <c r="G12" s="22"/>
      <c r="H12" s="25"/>
      <c r="I12" s="25"/>
      <c r="J12" s="25"/>
      <c r="K12" s="41"/>
      <c r="L12" s="26"/>
    </row>
    <row r="13" spans="1:12" x14ac:dyDescent="0.25">
      <c r="A13" s="3" t="s">
        <v>166</v>
      </c>
      <c r="B13" s="22"/>
      <c r="C13" s="22"/>
      <c r="D13" s="25"/>
      <c r="E13" s="41"/>
      <c r="F13" s="41"/>
      <c r="G13" s="22"/>
      <c r="H13" s="25"/>
      <c r="I13" s="25"/>
      <c r="J13" s="25"/>
      <c r="K13" s="41"/>
      <c r="L13" s="26"/>
    </row>
    <row r="14" spans="1:12" x14ac:dyDescent="0.25">
      <c r="A14" s="3" t="s">
        <v>167</v>
      </c>
      <c r="B14" s="22"/>
      <c r="C14" s="22"/>
      <c r="D14" s="25"/>
      <c r="E14" s="41"/>
      <c r="F14" s="41"/>
      <c r="G14" s="22"/>
      <c r="H14" s="25"/>
      <c r="I14" s="25"/>
      <c r="J14" s="25"/>
      <c r="K14" s="41"/>
      <c r="L14" s="26"/>
    </row>
    <row r="15" spans="1:12" x14ac:dyDescent="0.25">
      <c r="A15" s="3" t="s">
        <v>168</v>
      </c>
      <c r="B15" s="22"/>
      <c r="C15" s="22"/>
      <c r="D15" s="25"/>
      <c r="E15" s="41"/>
      <c r="F15" s="41"/>
      <c r="G15" s="22"/>
      <c r="H15" s="25"/>
      <c r="I15" s="25"/>
      <c r="J15" s="25"/>
      <c r="K15" s="41"/>
      <c r="L15" s="26"/>
    </row>
    <row r="16" spans="1:12" x14ac:dyDescent="0.25">
      <c r="A16" s="3" t="s">
        <v>169</v>
      </c>
      <c r="B16" s="22"/>
      <c r="C16" s="22"/>
      <c r="D16" s="25"/>
      <c r="E16" s="41"/>
      <c r="F16" s="41"/>
      <c r="G16" s="22"/>
      <c r="H16" s="25"/>
      <c r="I16" s="25"/>
      <c r="J16" s="25"/>
      <c r="K16" s="41"/>
      <c r="L16" s="26"/>
    </row>
    <row r="17" spans="1:12" x14ac:dyDescent="0.25">
      <c r="A17" s="3" t="s">
        <v>170</v>
      </c>
      <c r="B17" s="22"/>
      <c r="C17" s="22"/>
      <c r="D17" s="25"/>
      <c r="E17" s="41"/>
      <c r="F17" s="41"/>
      <c r="G17" s="22"/>
      <c r="H17" s="25"/>
      <c r="I17" s="25"/>
      <c r="J17" s="25"/>
      <c r="K17" s="41"/>
      <c r="L17" s="26"/>
    </row>
    <row r="19" spans="1:12" ht="51.75" x14ac:dyDescent="0.25">
      <c r="A19" s="49" t="s">
        <v>171</v>
      </c>
      <c r="B19" s="14" t="str">
        <f t="shared" ref="B19:L19" si="0">IF(COUNT(B6:B17)=0,"",IF(B5=0,"",(INDEX(B6:B17,COUNT(B6:B17))-B5)/B5))</f>
        <v/>
      </c>
      <c r="C19" s="14" t="str">
        <f t="shared" si="0"/>
        <v/>
      </c>
      <c r="D19" s="14" t="str">
        <f t="shared" si="0"/>
        <v/>
      </c>
      <c r="E19" s="14" t="str">
        <f t="shared" si="0"/>
        <v/>
      </c>
      <c r="F19" s="14" t="str">
        <f t="shared" si="0"/>
        <v/>
      </c>
      <c r="G19" s="14" t="str">
        <f t="shared" si="0"/>
        <v/>
      </c>
      <c r="H19" s="14" t="str">
        <f t="shared" si="0"/>
        <v/>
      </c>
      <c r="I19" s="14" t="str">
        <f t="shared" si="0"/>
        <v/>
      </c>
      <c r="J19" s="14" t="str">
        <f t="shared" si="0"/>
        <v/>
      </c>
      <c r="K19" s="14" t="str">
        <f t="shared" si="0"/>
        <v/>
      </c>
      <c r="L19" s="14" t="str">
        <f t="shared" si="0"/>
        <v/>
      </c>
    </row>
    <row r="21" spans="1:12" x14ac:dyDescent="0.25">
      <c r="A21" s="8" t="s">
        <v>172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Start Here</vt:lpstr>
      <vt:lpstr>Tier 1 Efficiency</vt:lpstr>
      <vt:lpstr>Tier 2 Quality</vt:lpstr>
      <vt:lpstr>Tier 3 Business Impact</vt:lpstr>
      <vt:lpstr>ROI Summary</vt:lpstr>
      <vt:lpstr>Monthly Scorecard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Chantelle Kadala</cp:lastModifiedBy>
  <cp:revision>0</cp:revision>
  <dcterms:created xsi:type="dcterms:W3CDTF">2026-09-15T18:58:50Z</dcterms:created>
  <dcterms:modified xsi:type="dcterms:W3CDTF">2026-09-15T21:00:56Z</dcterms:modified>
  <dc:language>en-US</dc:language>
</cp:coreProperties>
</file>